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borg\Documents\mijn documenten Ingeborg\Diakonie\penningmeester\ANBI\"/>
    </mc:Choice>
  </mc:AlternateContent>
  <xr:revisionPtr revIDLastSave="0" documentId="8_{71026783-DE21-48AC-8934-103C62EE7DDC}" xr6:coauthVersionLast="40" xr6:coauthVersionMax="40" xr10:uidLastSave="{00000000-0000-0000-0000-000000000000}"/>
  <bookViews>
    <workbookView xWindow="0" yWindow="0" windowWidth="20490" windowHeight="7545" xr2:uid="{FB4A84B6-0E7B-4D0B-88FF-2ABFC8BD8ED1}"/>
  </bookViews>
  <sheets>
    <sheet name="Totaal expl." sheetId="1" r:id="rId1"/>
  </sheets>
  <externalReferences>
    <externalReference r:id="rId2"/>
  </externalReferences>
  <definedNames>
    <definedName name="_xlnm.Print_Area" localSheetId="0">'Totaal expl.'!$A$1:$E$57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3" i="1"/>
  <c r="C53" i="1"/>
  <c r="C47" i="1"/>
  <c r="E40" i="1"/>
  <c r="D40" i="1"/>
  <c r="C40" i="1"/>
  <c r="E39" i="1"/>
  <c r="D39" i="1"/>
  <c r="C39" i="1"/>
  <c r="E38" i="1"/>
  <c r="D38" i="1"/>
  <c r="C38" i="1"/>
  <c r="E37" i="1"/>
  <c r="E41" i="1" s="1"/>
  <c r="D37" i="1"/>
  <c r="C37" i="1"/>
  <c r="E36" i="1"/>
  <c r="D36" i="1"/>
  <c r="D41" i="1" s="1"/>
  <c r="C36" i="1"/>
  <c r="C41" i="1" s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E32" i="1" s="1"/>
  <c r="D20" i="1"/>
  <c r="D32" i="1" s="1"/>
  <c r="C20" i="1"/>
  <c r="C32" i="1" s="1"/>
  <c r="E16" i="1"/>
  <c r="D16" i="1"/>
  <c r="C16" i="1"/>
  <c r="E15" i="1"/>
  <c r="D15" i="1"/>
  <c r="C15" i="1"/>
  <c r="E14" i="1"/>
  <c r="D14" i="1"/>
  <c r="C14" i="1"/>
  <c r="E13" i="1"/>
  <c r="E17" i="1" s="1"/>
  <c r="E34" i="1" s="1"/>
  <c r="D13" i="1"/>
  <c r="C13" i="1"/>
  <c r="E12" i="1"/>
  <c r="D12" i="1"/>
  <c r="D17" i="1" s="1"/>
  <c r="C12" i="1"/>
  <c r="E11" i="1"/>
  <c r="D11" i="1"/>
  <c r="C11" i="1"/>
  <c r="C17" i="1" s="1"/>
  <c r="C34" i="1" s="1"/>
  <c r="C44" i="1" s="1"/>
  <c r="E8" i="1"/>
  <c r="C8" i="1"/>
  <c r="D8" i="1" s="1"/>
  <c r="D2" i="1"/>
  <c r="A2" i="1"/>
  <c r="D1" i="1"/>
  <c r="A1" i="1"/>
  <c r="D34" i="1" l="1"/>
  <c r="D44" i="1" s="1"/>
  <c r="C57" i="1"/>
  <c r="E44" i="1"/>
</calcChain>
</file>

<file path=xl/sharedStrings.xml><?xml version="1.0" encoding="utf-8"?>
<sst xmlns="http://schemas.openxmlformats.org/spreadsheetml/2006/main" count="43" uniqueCount="42">
  <si>
    <t>Totaal exploitatie</t>
  </si>
  <si>
    <t>begroting</t>
  </si>
  <si>
    <t>rekening</t>
  </si>
  <si>
    <t>baten</t>
  </si>
  <si>
    <t>baten onroerende zaken</t>
  </si>
  <si>
    <t>rentebaten en dividenden</t>
  </si>
  <si>
    <t>opbrengsten uit stichtingen/kassen en fondsen</t>
  </si>
  <si>
    <t>bijdragen levend geld</t>
  </si>
  <si>
    <t>door te zenden collecten</t>
  </si>
  <si>
    <t>subsidies en bijdragen</t>
  </si>
  <si>
    <t>totaal baten</t>
  </si>
  <si>
    <t>lasten</t>
  </si>
  <si>
    <t>lasten kerkelijke gebouwen exclusief afschrijvingen</t>
  </si>
  <si>
    <t>lasten overige eigendommen en inventarissen</t>
  </si>
  <si>
    <t>afschrijvingen</t>
  </si>
  <si>
    <t>pastoraat</t>
  </si>
  <si>
    <t>lasten kerkdiensten, catechese, etc.</t>
  </si>
  <si>
    <t>verplichtingen/bijdragen andere organen</t>
  </si>
  <si>
    <t>salarissen</t>
  </si>
  <si>
    <t>kosten beheer, administratie en archief</t>
  </si>
  <si>
    <t>rentelasten/bankkosten</t>
  </si>
  <si>
    <t>diaconaal werk plaatselijk</t>
  </si>
  <si>
    <t>diaconaal werk regionaal</t>
  </si>
  <si>
    <t>diaconaal werk wereldwijd</t>
  </si>
  <si>
    <t>totaal lasten</t>
  </si>
  <si>
    <t>Saldo baten - lasten</t>
  </si>
  <si>
    <t>toevoegingen aan fondsen en voorzieningen</t>
  </si>
  <si>
    <t>onttrekkingen aan fondsen en voorzieningen</t>
  </si>
  <si>
    <t>streekgemeenten</t>
  </si>
  <si>
    <t>aandeel in lasten federatie</t>
  </si>
  <si>
    <t>overige lasten en baten</t>
  </si>
  <si>
    <t>totaal</t>
  </si>
  <si>
    <t>Resultaat</t>
  </si>
  <si>
    <t>Bestemming van het resultaat boekjaar</t>
  </si>
  <si>
    <t>toevoeging aan</t>
  </si>
  <si>
    <t>onttrekking aan (-)</t>
  </si>
  <si>
    <t>Algemene reserve</t>
  </si>
  <si>
    <t>Reserve koersverschillen</t>
  </si>
  <si>
    <t>Herwaarderingsreserve</t>
  </si>
  <si>
    <t>Overige reserve</t>
  </si>
  <si>
    <t>Totaal</t>
  </si>
  <si>
    <t>Per saldo een toevoeging/onttrekking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</si>
</sst>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€&quot;\ * #,##0_ ;_ &quot;€&quot;\ * \-#,##0_ ;_ &quot;€&quot;\ * &quot;-&quot;_ ;_ @_ "/>
    <numFmt numFmtId="164" formatCode="_-[$€-2]\ * #,##0.00_-;_-[$€-2]\ * #,##0.00\-;_-[$€-2]\ * &quot;-&quot;??_-;_-@_-"/>
    <numFmt numFmtId="165" formatCode="_-[$€-2]\ * #,##0_-;_-[$€-2]\ * #,##0\-;_-[$€-2]\ * &quot;-&quot;_-;_-@_-"/>
    <numFmt numFmtId="166" formatCode="_ [$€-413]\ * #,##0_ ;_ [$€-413]\ * \-#,##0_ ;_ [$€-413]\ * &quot;-&quot;_ ;_ @_ 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Protection="1">
      <protection locked="0"/>
    </xf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1" fontId="0" fillId="0" borderId="10" xfId="0" applyNumberFormat="1" applyBorder="1" applyAlignment="1" applyProtection="1">
      <alignment horizontal="center"/>
      <protection hidden="1"/>
    </xf>
    <xf numFmtId="0" fontId="4" fillId="0" borderId="9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0" fillId="0" borderId="11" xfId="0" applyBorder="1" applyProtection="1">
      <protection hidden="1"/>
    </xf>
    <xf numFmtId="0" fontId="3" fillId="0" borderId="4" xfId="0" applyNumberFormat="1" applyFont="1" applyBorder="1" applyAlignment="1" applyProtection="1">
      <alignment horizontal="center"/>
      <protection hidden="1"/>
    </xf>
    <xf numFmtId="0" fontId="3" fillId="0" borderId="11" xfId="0" applyFont="1" applyBorder="1" applyProtection="1">
      <protection hidden="1"/>
    </xf>
    <xf numFmtId="165" fontId="0" fillId="0" borderId="12" xfId="0" applyNumberFormat="1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5" fillId="0" borderId="11" xfId="0" applyFont="1" applyBorder="1" applyAlignment="1" applyProtection="1">
      <alignment horizontal="right"/>
      <protection hidden="1"/>
    </xf>
    <xf numFmtId="165" fontId="0" fillId="0" borderId="13" xfId="0" applyNumberFormat="1" applyBorder="1" applyProtection="1">
      <protection hidden="1"/>
    </xf>
    <xf numFmtId="166" fontId="0" fillId="0" borderId="12" xfId="0" applyNumberFormat="1" applyBorder="1" applyProtection="1">
      <protection hidden="1"/>
    </xf>
    <xf numFmtId="166" fontId="3" fillId="0" borderId="12" xfId="0" applyNumberFormat="1" applyFont="1" applyBorder="1" applyProtection="1">
      <protection hidden="1"/>
    </xf>
    <xf numFmtId="166" fontId="0" fillId="0" borderId="9" xfId="0" applyNumberFormat="1" applyBorder="1" applyProtection="1">
      <protection hidden="1"/>
    </xf>
    <xf numFmtId="166" fontId="0" fillId="0" borderId="14" xfId="0" applyNumberFormat="1" applyBorder="1" applyProtection="1">
      <protection hidden="1"/>
    </xf>
    <xf numFmtId="166" fontId="0" fillId="0" borderId="15" xfId="0" applyNumberFormat="1" applyBorder="1" applyProtection="1">
      <protection hidden="1"/>
    </xf>
    <xf numFmtId="166" fontId="0" fillId="0" borderId="11" xfId="0" applyNumberFormat="1" applyBorder="1" applyProtection="1">
      <protection hidden="1"/>
    </xf>
    <xf numFmtId="166" fontId="0" fillId="0" borderId="13" xfId="0" applyNumberFormat="1" applyBorder="1" applyProtection="1">
      <protection hidden="1"/>
    </xf>
    <xf numFmtId="166" fontId="3" fillId="0" borderId="13" xfId="0" applyNumberFormat="1" applyFont="1" applyBorder="1" applyProtection="1">
      <protection hidden="1"/>
    </xf>
    <xf numFmtId="166" fontId="0" fillId="0" borderId="16" xfId="0" applyNumberFormat="1" applyBorder="1" applyProtection="1">
      <protection hidden="1"/>
    </xf>
    <xf numFmtId="166" fontId="0" fillId="0" borderId="17" xfId="0" applyNumberFormat="1" applyBorder="1" applyProtection="1">
      <protection hidden="1"/>
    </xf>
    <xf numFmtId="0" fontId="4" fillId="0" borderId="10" xfId="0" applyFont="1" applyBorder="1" applyAlignment="1" applyProtection="1">
      <alignment horizontal="right"/>
      <protection hidden="1"/>
    </xf>
    <xf numFmtId="166" fontId="0" fillId="0" borderId="10" xfId="0" applyNumberFormat="1" applyBorder="1" applyProtection="1">
      <protection hidden="1"/>
    </xf>
    <xf numFmtId="0" fontId="4" fillId="0" borderId="1" xfId="0" applyFont="1" applyBorder="1" applyProtection="1">
      <protection hidden="1"/>
    </xf>
    <xf numFmtId="1" fontId="0" fillId="0" borderId="12" xfId="0" applyNumberFormat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2" xfId="0" applyBorder="1" applyProtection="1">
      <protection hidden="1"/>
    </xf>
    <xf numFmtId="0" fontId="6" fillId="0" borderId="12" xfId="0" applyFont="1" applyBorder="1" applyProtection="1">
      <protection hidden="1"/>
    </xf>
    <xf numFmtId="0" fontId="0" fillId="0" borderId="4" xfId="0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0" fontId="5" fillId="0" borderId="11" xfId="0" applyFont="1" applyFill="1" applyBorder="1" applyAlignment="1" applyProtection="1">
      <alignment horizontal="right"/>
      <protection hidden="1"/>
    </xf>
    <xf numFmtId="42" fontId="0" fillId="0" borderId="16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5" fillId="0" borderId="10" xfId="0" applyFont="1" applyBorder="1" applyProtection="1">
      <protection hidden="1"/>
    </xf>
    <xf numFmtId="2" fontId="7" fillId="0" borderId="7" xfId="0" applyNumberFormat="1" applyFont="1" applyBorder="1" applyProtection="1">
      <protection hidden="1"/>
    </xf>
  </cellXfs>
  <cellStyles count="1">
    <cellStyle name="Standaard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eborg/AppData/Local/Microsoft/Windows/INetCache/Content.Outlook/G5753VIC/Begroting%20Diaconi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TWF"/>
      <sheetName val="Gebruiksinformatie"/>
      <sheetName val="Alg. info gemeente"/>
      <sheetName val="Verklaringen intern"/>
      <sheetName val="Toelichting"/>
      <sheetName val="Baten"/>
      <sheetName val="Lasten"/>
      <sheetName val="Totaal expl."/>
      <sheetName val="Bijl. Pastoralia"/>
      <sheetName val="Bijl. Begraafplaats"/>
      <sheetName val="Bijl. Buffet etc."/>
    </sheetNames>
    <sheetDataSet>
      <sheetData sheetId="0"/>
      <sheetData sheetId="1">
        <row r="15">
          <cell r="A15" t="str">
            <v>versie 4</v>
          </cell>
        </row>
      </sheetData>
      <sheetData sheetId="2">
        <row r="14">
          <cell r="B14" t="str">
            <v>Protestantse Gemeente</v>
          </cell>
        </row>
        <row r="15">
          <cell r="B15" t="str">
            <v>Oostkapelle</v>
          </cell>
        </row>
        <row r="27">
          <cell r="B27" t="str">
            <v xml:space="preserve">college van </v>
          </cell>
          <cell r="D27" t="str">
            <v>diakenen</v>
          </cell>
        </row>
        <row r="30">
          <cell r="D30">
            <v>2017</v>
          </cell>
        </row>
      </sheetData>
      <sheetData sheetId="3"/>
      <sheetData sheetId="4"/>
      <sheetData sheetId="5">
        <row r="16">
          <cell r="C16">
            <v>3200</v>
          </cell>
          <cell r="D16">
            <v>3000</v>
          </cell>
          <cell r="E16">
            <v>2931</v>
          </cell>
        </row>
        <row r="25">
          <cell r="C25">
            <v>1380</v>
          </cell>
          <cell r="D25">
            <v>1425</v>
          </cell>
          <cell r="E25">
            <v>1064</v>
          </cell>
        </row>
        <row r="31">
          <cell r="C31">
            <v>150</v>
          </cell>
          <cell r="D31">
            <v>125</v>
          </cell>
          <cell r="E31">
            <v>184</v>
          </cell>
        </row>
        <row r="43">
          <cell r="C43">
            <v>2650</v>
          </cell>
          <cell r="D43">
            <v>4050</v>
          </cell>
          <cell r="E43">
            <v>3518</v>
          </cell>
        </row>
        <row r="61">
          <cell r="C61">
            <v>12300</v>
          </cell>
          <cell r="D61">
            <v>12000</v>
          </cell>
          <cell r="E61">
            <v>14296</v>
          </cell>
        </row>
        <row r="66">
          <cell r="C66">
            <v>0</v>
          </cell>
          <cell r="D66">
            <v>0</v>
          </cell>
          <cell r="E66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</row>
        <row r="86">
          <cell r="C86">
            <v>2450</v>
          </cell>
          <cell r="D86">
            <v>1500</v>
          </cell>
          <cell r="E86">
            <v>876</v>
          </cell>
        </row>
        <row r="98">
          <cell r="C98">
            <v>45</v>
          </cell>
          <cell r="D98">
            <v>60</v>
          </cell>
          <cell r="E98">
            <v>51</v>
          </cell>
        </row>
        <row r="120">
          <cell r="C120">
            <v>65</v>
          </cell>
          <cell r="D120">
            <v>0</v>
          </cell>
          <cell r="E120">
            <v>61</v>
          </cell>
        </row>
        <row r="129">
          <cell r="C129">
            <v>1025</v>
          </cell>
          <cell r="D129">
            <v>1300</v>
          </cell>
          <cell r="E129">
            <v>1153</v>
          </cell>
        </row>
        <row r="136">
          <cell r="C136">
            <v>1075</v>
          </cell>
          <cell r="D136">
            <v>1175</v>
          </cell>
          <cell r="E136">
            <v>1154</v>
          </cell>
        </row>
        <row r="162">
          <cell r="C162">
            <v>0</v>
          </cell>
          <cell r="D162">
            <v>0</v>
          </cell>
          <cell r="E162">
            <v>0</v>
          </cell>
        </row>
        <row r="176">
          <cell r="C176">
            <v>25</v>
          </cell>
          <cell r="D176">
            <v>2025</v>
          </cell>
          <cell r="E176">
            <v>33</v>
          </cell>
        </row>
        <row r="186">
          <cell r="C186">
            <v>40</v>
          </cell>
          <cell r="D186">
            <v>35</v>
          </cell>
          <cell r="E186">
            <v>42</v>
          </cell>
        </row>
        <row r="198">
          <cell r="C198">
            <v>2850</v>
          </cell>
          <cell r="D198">
            <v>2350</v>
          </cell>
          <cell r="E198">
            <v>2881</v>
          </cell>
        </row>
        <row r="210">
          <cell r="C210">
            <v>5550</v>
          </cell>
          <cell r="D210">
            <v>8500</v>
          </cell>
          <cell r="E210">
            <v>6919</v>
          </cell>
        </row>
        <row r="223">
          <cell r="C223">
            <v>6750</v>
          </cell>
          <cell r="D223">
            <v>6550</v>
          </cell>
          <cell r="E223">
            <v>9491</v>
          </cell>
        </row>
        <row r="228">
          <cell r="C228">
            <v>0</v>
          </cell>
          <cell r="D228">
            <v>0</v>
          </cell>
          <cell r="E228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</row>
        <row r="262">
          <cell r="C262">
            <v>1330</v>
          </cell>
          <cell r="D262">
            <v>1000</v>
          </cell>
          <cell r="E262">
            <v>943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ED10-8ED4-439F-8CAE-90B455513984}">
  <dimension ref="A1:E57"/>
  <sheetViews>
    <sheetView tabSelected="1" view="pageLayout" topLeftCell="A16" workbookViewId="0">
      <selection activeCell="D50" sqref="D50"/>
    </sheetView>
  </sheetViews>
  <sheetFormatPr defaultColWidth="8.85546875" defaultRowHeight="12.75" x14ac:dyDescent="0.2"/>
  <cols>
    <col min="1" max="1" width="6.42578125" style="4" customWidth="1"/>
    <col min="2" max="2" width="40.85546875" style="4" customWidth="1"/>
    <col min="3" max="3" width="14.28515625" style="4" customWidth="1"/>
    <col min="4" max="4" width="14.140625" style="4" customWidth="1"/>
    <col min="5" max="5" width="15" style="4" customWidth="1"/>
    <col min="6" max="16384" width="8.85546875" style="4"/>
  </cols>
  <sheetData>
    <row r="1" spans="1:5" x14ac:dyDescent="0.2">
      <c r="A1" s="1" t="str">
        <f>'[1]Alg. info gemeente'!$B$14&amp;" te "&amp;'[1]Alg. info gemeente'!$B$15</f>
        <v>Protestantse Gemeente te Oostkapelle</v>
      </c>
      <c r="B1" s="2"/>
      <c r="C1" s="2"/>
      <c r="D1" s="2" t="str">
        <f>"Begroting,"&amp;" "&amp;[1]Gebruiksinformatie!$A$15</f>
        <v>Begroting, versie 4</v>
      </c>
      <c r="E1" s="3"/>
    </row>
    <row r="2" spans="1:5" x14ac:dyDescent="0.2">
      <c r="A2" s="5" t="str">
        <f>'[1]Alg. info gemeente'!$B$27&amp;'[1]Alg. info gemeente'!$D$27</f>
        <v>college van diakenen</v>
      </c>
      <c r="B2" s="6"/>
      <c r="C2" s="6"/>
      <c r="D2" s="6" t="str">
        <f>"Jaar"&amp;" "&amp;'[1]Alg. info gemeente'!$D$30</f>
        <v>Jaar 2017</v>
      </c>
      <c r="E2" s="7"/>
    </row>
    <row r="3" spans="1:5" x14ac:dyDescent="0.2">
      <c r="A3" s="8"/>
      <c r="B3" s="6"/>
      <c r="C3" s="9"/>
      <c r="D3" s="9"/>
      <c r="E3" s="7"/>
    </row>
    <row r="4" spans="1:5" x14ac:dyDescent="0.2">
      <c r="A4" s="8"/>
      <c r="B4" s="9"/>
      <c r="C4" s="9"/>
      <c r="D4" s="9"/>
      <c r="E4" s="7"/>
    </row>
    <row r="5" spans="1:5" ht="15.75" x14ac:dyDescent="0.25">
      <c r="A5" s="8"/>
      <c r="B5" s="10" t="s">
        <v>0</v>
      </c>
      <c r="C5" s="9"/>
      <c r="D5" s="9"/>
      <c r="E5" s="7"/>
    </row>
    <row r="6" spans="1:5" x14ac:dyDescent="0.2">
      <c r="A6" s="11"/>
      <c r="B6" s="12"/>
      <c r="C6" s="12"/>
      <c r="D6" s="12"/>
      <c r="E6" s="13"/>
    </row>
    <row r="7" spans="1:5" x14ac:dyDescent="0.2">
      <c r="A7" s="14"/>
      <c r="B7" s="14"/>
      <c r="C7" s="15" t="s">
        <v>1</v>
      </c>
      <c r="D7" s="16" t="s">
        <v>1</v>
      </c>
      <c r="E7" s="17" t="s">
        <v>2</v>
      </c>
    </row>
    <row r="8" spans="1:5" x14ac:dyDescent="0.2">
      <c r="A8" s="18"/>
      <c r="B8" s="18"/>
      <c r="C8" s="19">
        <f>'[1]Alg. info gemeente'!$D$30</f>
        <v>2017</v>
      </c>
      <c r="D8" s="19">
        <f>C8-1</f>
        <v>2016</v>
      </c>
      <c r="E8" s="19">
        <f>C8-2</f>
        <v>2015</v>
      </c>
    </row>
    <row r="9" spans="1:5" ht="15" customHeight="1" x14ac:dyDescent="0.25">
      <c r="A9" s="8"/>
      <c r="B9" s="20" t="s">
        <v>3</v>
      </c>
      <c r="C9" s="14"/>
      <c r="D9" s="14"/>
      <c r="E9" s="14"/>
    </row>
    <row r="10" spans="1:5" ht="15" customHeight="1" x14ac:dyDescent="0.25">
      <c r="A10" s="8"/>
      <c r="B10" s="21"/>
      <c r="C10" s="22"/>
      <c r="D10" s="22"/>
      <c r="E10" s="22"/>
    </row>
    <row r="11" spans="1:5" ht="15" customHeight="1" x14ac:dyDescent="0.2">
      <c r="A11" s="23">
        <v>80</v>
      </c>
      <c r="B11" s="24" t="s">
        <v>4</v>
      </c>
      <c r="C11" s="25">
        <f>[1]Baten!C16</f>
        <v>3200</v>
      </c>
      <c r="D11" s="25">
        <f>[1]Baten!D16</f>
        <v>3000</v>
      </c>
      <c r="E11" s="25">
        <f>[1]Baten!E16</f>
        <v>2931</v>
      </c>
    </row>
    <row r="12" spans="1:5" ht="15" customHeight="1" x14ac:dyDescent="0.2">
      <c r="A12" s="26">
        <v>81</v>
      </c>
      <c r="B12" s="22" t="s">
        <v>5</v>
      </c>
      <c r="C12" s="25">
        <f>[1]Baten!C25</f>
        <v>1380</v>
      </c>
      <c r="D12" s="25">
        <f>[1]Baten!D25</f>
        <v>1425</v>
      </c>
      <c r="E12" s="25">
        <f>[1]Baten!E25</f>
        <v>1064</v>
      </c>
    </row>
    <row r="13" spans="1:5" ht="15" customHeight="1" x14ac:dyDescent="0.2">
      <c r="A13" s="26">
        <v>82</v>
      </c>
      <c r="B13" s="22" t="s">
        <v>6</v>
      </c>
      <c r="C13" s="25">
        <f>[1]Baten!C31</f>
        <v>150</v>
      </c>
      <c r="D13" s="25">
        <f>[1]Baten!D31</f>
        <v>125</v>
      </c>
      <c r="E13" s="25">
        <f>[1]Baten!E31</f>
        <v>184</v>
      </c>
    </row>
    <row r="14" spans="1:5" ht="15" customHeight="1" x14ac:dyDescent="0.2">
      <c r="A14" s="26">
        <v>83</v>
      </c>
      <c r="B14" s="22" t="s">
        <v>7</v>
      </c>
      <c r="C14" s="25">
        <f>[1]Baten!C43</f>
        <v>2650</v>
      </c>
      <c r="D14" s="25">
        <f>[1]Baten!D43</f>
        <v>4050</v>
      </c>
      <c r="E14" s="25">
        <f>[1]Baten!E43</f>
        <v>3518</v>
      </c>
    </row>
    <row r="15" spans="1:5" ht="15" customHeight="1" x14ac:dyDescent="0.2">
      <c r="A15" s="26">
        <v>84</v>
      </c>
      <c r="B15" s="22" t="s">
        <v>8</v>
      </c>
      <c r="C15" s="25">
        <f>[1]Baten!C61</f>
        <v>12300</v>
      </c>
      <c r="D15" s="25">
        <f>[1]Baten!D61</f>
        <v>12000</v>
      </c>
      <c r="E15" s="25">
        <f>[1]Baten!E61</f>
        <v>14296</v>
      </c>
    </row>
    <row r="16" spans="1:5" ht="15" customHeight="1" x14ac:dyDescent="0.2">
      <c r="A16" s="26">
        <v>85</v>
      </c>
      <c r="B16" s="22" t="s">
        <v>9</v>
      </c>
      <c r="C16" s="25">
        <f>[1]Baten!C66</f>
        <v>0</v>
      </c>
      <c r="D16" s="25">
        <f>[1]Baten!D66</f>
        <v>0</v>
      </c>
      <c r="E16" s="25">
        <f>[1]Baten!E66</f>
        <v>0</v>
      </c>
    </row>
    <row r="17" spans="1:5" ht="15" customHeight="1" thickBot="1" x14ac:dyDescent="0.25">
      <c r="A17" s="27"/>
      <c r="B17" s="28" t="s">
        <v>10</v>
      </c>
      <c r="C17" s="29">
        <f>SUM(C11:C16)</f>
        <v>19680</v>
      </c>
      <c r="D17" s="29">
        <f>SUM(D11:D16)</f>
        <v>20600</v>
      </c>
      <c r="E17" s="29">
        <f>SUM(E11:E16)</f>
        <v>21993</v>
      </c>
    </row>
    <row r="18" spans="1:5" ht="15" customHeight="1" thickTop="1" x14ac:dyDescent="0.2">
      <c r="A18" s="27"/>
      <c r="B18" s="22"/>
      <c r="C18" s="22"/>
      <c r="D18" s="22"/>
      <c r="E18" s="22"/>
    </row>
    <row r="19" spans="1:5" ht="15" customHeight="1" x14ac:dyDescent="0.25">
      <c r="A19" s="27"/>
      <c r="B19" s="21" t="s">
        <v>11</v>
      </c>
      <c r="C19" s="22"/>
      <c r="D19" s="22"/>
      <c r="E19" s="22"/>
    </row>
    <row r="20" spans="1:5" ht="15" customHeight="1" x14ac:dyDescent="0.2">
      <c r="A20" s="26">
        <v>40</v>
      </c>
      <c r="B20" s="22" t="s">
        <v>12</v>
      </c>
      <c r="C20" s="30">
        <f>[1]Lasten!C53</f>
        <v>0</v>
      </c>
      <c r="D20" s="30">
        <f>[1]Lasten!D53</f>
        <v>0</v>
      </c>
      <c r="E20" s="30">
        <f>[1]Lasten!E53</f>
        <v>0</v>
      </c>
    </row>
    <row r="21" spans="1:5" ht="15" customHeight="1" x14ac:dyDescent="0.2">
      <c r="A21" s="26">
        <v>41</v>
      </c>
      <c r="B21" s="22" t="s">
        <v>13</v>
      </c>
      <c r="C21" s="30">
        <f>[1]Lasten!C86</f>
        <v>2450</v>
      </c>
      <c r="D21" s="30">
        <f>[1]Lasten!D86</f>
        <v>1500</v>
      </c>
      <c r="E21" s="30">
        <f>[1]Lasten!E86</f>
        <v>876</v>
      </c>
    </row>
    <row r="22" spans="1:5" ht="15" customHeight="1" x14ac:dyDescent="0.2">
      <c r="A22" s="26">
        <v>42</v>
      </c>
      <c r="B22" s="22" t="s">
        <v>14</v>
      </c>
      <c r="C22" s="31">
        <f>[1]Lasten!C98</f>
        <v>45</v>
      </c>
      <c r="D22" s="31">
        <f>[1]Lasten!D98</f>
        <v>60</v>
      </c>
      <c r="E22" s="31">
        <f>[1]Lasten!E98</f>
        <v>51</v>
      </c>
    </row>
    <row r="23" spans="1:5" ht="15" customHeight="1" x14ac:dyDescent="0.2">
      <c r="A23" s="26">
        <v>43</v>
      </c>
      <c r="B23" s="22" t="s">
        <v>15</v>
      </c>
      <c r="C23" s="30">
        <f>[1]Lasten!C120</f>
        <v>65</v>
      </c>
      <c r="D23" s="30">
        <f>[1]Lasten!D120</f>
        <v>0</v>
      </c>
      <c r="E23" s="30">
        <f>[1]Lasten!E120</f>
        <v>61</v>
      </c>
    </row>
    <row r="24" spans="1:5" ht="15" customHeight="1" x14ac:dyDescent="0.2">
      <c r="A24" s="26">
        <v>44</v>
      </c>
      <c r="B24" s="22" t="s">
        <v>16</v>
      </c>
      <c r="C24" s="30">
        <f>[1]Lasten!C129</f>
        <v>1025</v>
      </c>
      <c r="D24" s="30">
        <f>[1]Lasten!D129</f>
        <v>1300</v>
      </c>
      <c r="E24" s="30">
        <f>[1]Lasten!E129</f>
        <v>1153</v>
      </c>
    </row>
    <row r="25" spans="1:5" ht="15" customHeight="1" x14ac:dyDescent="0.2">
      <c r="A25" s="26">
        <v>45</v>
      </c>
      <c r="B25" s="22" t="s">
        <v>17</v>
      </c>
      <c r="C25" s="30">
        <f>[1]Lasten!C136</f>
        <v>1075</v>
      </c>
      <c r="D25" s="30">
        <f>[1]Lasten!D136</f>
        <v>1175</v>
      </c>
      <c r="E25" s="30">
        <f>[1]Lasten!E136</f>
        <v>1154</v>
      </c>
    </row>
    <row r="26" spans="1:5" ht="15" customHeight="1" x14ac:dyDescent="0.2">
      <c r="A26" s="26">
        <v>46</v>
      </c>
      <c r="B26" s="22" t="s">
        <v>18</v>
      </c>
      <c r="C26" s="30">
        <f>[1]Lasten!C162</f>
        <v>0</v>
      </c>
      <c r="D26" s="30">
        <f>[1]Lasten!D162</f>
        <v>0</v>
      </c>
      <c r="E26" s="30">
        <f>[1]Lasten!E162</f>
        <v>0</v>
      </c>
    </row>
    <row r="27" spans="1:5" ht="15" customHeight="1" x14ac:dyDescent="0.2">
      <c r="A27" s="26">
        <v>47</v>
      </c>
      <c r="B27" s="22" t="s">
        <v>19</v>
      </c>
      <c r="C27" s="30">
        <f>[1]Lasten!C176</f>
        <v>25</v>
      </c>
      <c r="D27" s="30">
        <f>[1]Lasten!D176</f>
        <v>2025</v>
      </c>
      <c r="E27" s="30">
        <f>[1]Lasten!E176</f>
        <v>33</v>
      </c>
    </row>
    <row r="28" spans="1:5" ht="15" customHeight="1" x14ac:dyDescent="0.2">
      <c r="A28" s="26">
        <v>48</v>
      </c>
      <c r="B28" s="22" t="s">
        <v>20</v>
      </c>
      <c r="C28" s="32">
        <f>[1]Lasten!C186</f>
        <v>40</v>
      </c>
      <c r="D28" s="32">
        <f>[1]Lasten!D186</f>
        <v>35</v>
      </c>
      <c r="E28" s="32">
        <f>[1]Lasten!E186</f>
        <v>42</v>
      </c>
    </row>
    <row r="29" spans="1:5" ht="15" customHeight="1" x14ac:dyDescent="0.2">
      <c r="A29" s="26">
        <v>50</v>
      </c>
      <c r="B29" s="24" t="s">
        <v>21</v>
      </c>
      <c r="C29" s="30">
        <f>[1]Lasten!C198</f>
        <v>2850</v>
      </c>
      <c r="D29" s="30">
        <f>[1]Lasten!D198</f>
        <v>2350</v>
      </c>
      <c r="E29" s="30">
        <f>[1]Lasten!E198</f>
        <v>2881</v>
      </c>
    </row>
    <row r="30" spans="1:5" ht="15" customHeight="1" x14ac:dyDescent="0.2">
      <c r="A30" s="26">
        <v>51</v>
      </c>
      <c r="B30" s="24" t="s">
        <v>22</v>
      </c>
      <c r="C30" s="30">
        <f>[1]Lasten!C210</f>
        <v>5550</v>
      </c>
      <c r="D30" s="30">
        <f>[1]Lasten!D210</f>
        <v>8500</v>
      </c>
      <c r="E30" s="30">
        <f>[1]Lasten!E210</f>
        <v>6919</v>
      </c>
    </row>
    <row r="31" spans="1:5" ht="15" customHeight="1" thickBot="1" x14ac:dyDescent="0.25">
      <c r="A31" s="26">
        <v>52</v>
      </c>
      <c r="B31" s="24" t="s">
        <v>23</v>
      </c>
      <c r="C31" s="33">
        <f>[1]Lasten!C223</f>
        <v>6750</v>
      </c>
      <c r="D31" s="33">
        <f>[1]Lasten!D223</f>
        <v>6550</v>
      </c>
      <c r="E31" s="33">
        <f>[1]Lasten!E223</f>
        <v>9491</v>
      </c>
    </row>
    <row r="32" spans="1:5" ht="15" customHeight="1" thickBot="1" x14ac:dyDescent="0.25">
      <c r="A32" s="26"/>
      <c r="B32" s="28" t="s">
        <v>24</v>
      </c>
      <c r="C32" s="34">
        <f>SUM(C20:C31)</f>
        <v>19875</v>
      </c>
      <c r="D32" s="34">
        <f>SUM(D20:D31)</f>
        <v>23495</v>
      </c>
      <c r="E32" s="34">
        <f>SUM(E20:E31)</f>
        <v>22661</v>
      </c>
    </row>
    <row r="33" spans="1:5" ht="15" customHeight="1" thickTop="1" x14ac:dyDescent="0.2">
      <c r="A33" s="26"/>
      <c r="B33" s="22"/>
      <c r="C33" s="35"/>
      <c r="D33" s="35"/>
      <c r="E33" s="35"/>
    </row>
    <row r="34" spans="1:5" ht="15" customHeight="1" thickBot="1" x14ac:dyDescent="0.25">
      <c r="A34" s="26"/>
      <c r="B34" s="28" t="s">
        <v>25</v>
      </c>
      <c r="C34" s="36">
        <f>C17-C32</f>
        <v>-195</v>
      </c>
      <c r="D34" s="36">
        <f>D17-D32</f>
        <v>-2895</v>
      </c>
      <c r="E34" s="36">
        <f>E17-E32</f>
        <v>-668</v>
      </c>
    </row>
    <row r="35" spans="1:5" ht="15" customHeight="1" thickTop="1" x14ac:dyDescent="0.2">
      <c r="A35" s="26"/>
      <c r="B35" s="22"/>
      <c r="C35" s="35"/>
      <c r="D35" s="35"/>
      <c r="E35" s="35"/>
    </row>
    <row r="36" spans="1:5" ht="15" customHeight="1" x14ac:dyDescent="0.2">
      <c r="A36" s="26">
        <v>53</v>
      </c>
      <c r="B36" s="22" t="s">
        <v>26</v>
      </c>
      <c r="C36" s="31">
        <f>-[1]Lasten!C228</f>
        <v>0</v>
      </c>
      <c r="D36" s="31">
        <f>-[1]Lasten!D228</f>
        <v>0</v>
      </c>
      <c r="E36" s="31">
        <f>-[1]Lasten!E228</f>
        <v>0</v>
      </c>
    </row>
    <row r="37" spans="1:5" ht="15" customHeight="1" x14ac:dyDescent="0.2">
      <c r="A37" s="26">
        <v>54</v>
      </c>
      <c r="B37" s="22" t="s">
        <v>27</v>
      </c>
      <c r="C37" s="30">
        <f>-[1]Lasten!C233</f>
        <v>0</v>
      </c>
      <c r="D37" s="30">
        <f>-[1]Lasten!D233</f>
        <v>0</v>
      </c>
      <c r="E37" s="30">
        <f>-[1]Lasten!E233</f>
        <v>0</v>
      </c>
    </row>
    <row r="38" spans="1:5" ht="15" customHeight="1" x14ac:dyDescent="0.2">
      <c r="A38" s="26">
        <v>56</v>
      </c>
      <c r="B38" s="22" t="s">
        <v>28</v>
      </c>
      <c r="C38" s="30">
        <f>-[1]Lasten!C238</f>
        <v>0</v>
      </c>
      <c r="D38" s="30">
        <f>-[1]Lasten!D238</f>
        <v>0</v>
      </c>
      <c r="E38" s="30">
        <f>-[1]Lasten!E238</f>
        <v>0</v>
      </c>
    </row>
    <row r="39" spans="1:5" ht="15" customHeight="1" x14ac:dyDescent="0.2">
      <c r="A39" s="26">
        <v>57</v>
      </c>
      <c r="B39" s="22" t="s">
        <v>29</v>
      </c>
      <c r="C39" s="30">
        <f>-[1]Lasten!C242</f>
        <v>0</v>
      </c>
      <c r="D39" s="30">
        <f>-[1]Lasten!D242</f>
        <v>0</v>
      </c>
      <c r="E39" s="30">
        <f>-[1]Lasten!E242</f>
        <v>0</v>
      </c>
    </row>
    <row r="40" spans="1:5" ht="15" customHeight="1" thickBot="1" x14ac:dyDescent="0.25">
      <c r="A40" s="26">
        <v>58</v>
      </c>
      <c r="B40" s="22" t="s">
        <v>30</v>
      </c>
      <c r="C40" s="33">
        <f>-[1]Lasten!C262</f>
        <v>-1330</v>
      </c>
      <c r="D40" s="33">
        <f>-[1]Lasten!D262</f>
        <v>-1000</v>
      </c>
      <c r="E40" s="33">
        <f>-[1]Lasten!E262</f>
        <v>-943</v>
      </c>
    </row>
    <row r="41" spans="1:5" ht="15" customHeight="1" thickBot="1" x14ac:dyDescent="0.25">
      <c r="A41" s="8"/>
      <c r="B41" s="28" t="s">
        <v>31</v>
      </c>
      <c r="C41" s="37">
        <f>SUM(C36:C40)</f>
        <v>-1330</v>
      </c>
      <c r="D41" s="37">
        <f>SUM(D36:D40)</f>
        <v>-1000</v>
      </c>
      <c r="E41" s="37">
        <f>SUM(E36:E40)</f>
        <v>-943</v>
      </c>
    </row>
    <row r="42" spans="1:5" ht="15" customHeight="1" thickTop="1" x14ac:dyDescent="0.2">
      <c r="A42" s="8"/>
      <c r="B42" s="28"/>
      <c r="C42" s="38"/>
      <c r="D42" s="38"/>
      <c r="E42" s="38"/>
    </row>
    <row r="43" spans="1:5" ht="15" customHeight="1" thickBot="1" x14ac:dyDescent="0.25">
      <c r="A43" s="8"/>
      <c r="B43" s="22"/>
      <c r="C43" s="39"/>
      <c r="D43" s="39"/>
      <c r="E43" s="39"/>
    </row>
    <row r="44" spans="1:5" ht="15" customHeight="1" x14ac:dyDescent="0.25">
      <c r="A44" s="18"/>
      <c r="B44" s="40" t="s">
        <v>32</v>
      </c>
      <c r="C44" s="41">
        <f>C34+C41</f>
        <v>-1525</v>
      </c>
      <c r="D44" s="41">
        <f>D34+D41</f>
        <v>-3895</v>
      </c>
      <c r="E44" s="41">
        <f>E34+E41</f>
        <v>-1611</v>
      </c>
    </row>
    <row r="45" spans="1:5" x14ac:dyDescent="0.2">
      <c r="A45" s="8"/>
      <c r="B45" s="9"/>
      <c r="C45" s="9"/>
      <c r="D45" s="9"/>
      <c r="E45" s="7"/>
    </row>
    <row r="46" spans="1:5" x14ac:dyDescent="0.2">
      <c r="A46" s="8"/>
      <c r="B46" s="9"/>
      <c r="C46" s="9"/>
      <c r="D46" s="9"/>
      <c r="E46" s="7"/>
    </row>
    <row r="47" spans="1:5" ht="15" x14ac:dyDescent="0.25">
      <c r="A47" s="8"/>
      <c r="B47" s="42" t="s">
        <v>33</v>
      </c>
      <c r="C47" s="43">
        <f>'[1]Alg. info gemeente'!$D$30</f>
        <v>2017</v>
      </c>
      <c r="D47" s="3"/>
      <c r="E47" s="7"/>
    </row>
    <row r="48" spans="1:5" ht="15" customHeight="1" x14ac:dyDescent="0.2">
      <c r="A48" s="8"/>
      <c r="B48" s="44"/>
      <c r="C48" s="45" t="s">
        <v>34</v>
      </c>
      <c r="D48" s="46" t="s">
        <v>35</v>
      </c>
      <c r="E48" s="7"/>
    </row>
    <row r="49" spans="1:5" ht="15" customHeight="1" x14ac:dyDescent="0.2">
      <c r="A49" s="47"/>
      <c r="B49" s="8" t="s">
        <v>36</v>
      </c>
      <c r="C49" s="48">
        <v>0</v>
      </c>
      <c r="D49" s="48">
        <v>-1525</v>
      </c>
      <c r="E49" s="49"/>
    </row>
    <row r="50" spans="1:5" ht="15" customHeight="1" x14ac:dyDescent="0.2">
      <c r="A50" s="47"/>
      <c r="B50" s="8" t="s">
        <v>37</v>
      </c>
      <c r="C50" s="48">
        <v>0</v>
      </c>
      <c r="D50" s="48">
        <v>0</v>
      </c>
      <c r="E50" s="49"/>
    </row>
    <row r="51" spans="1:5" ht="15" customHeight="1" x14ac:dyDescent="0.2">
      <c r="A51" s="47"/>
      <c r="B51" s="8" t="s">
        <v>38</v>
      </c>
      <c r="C51" s="48">
        <v>0</v>
      </c>
      <c r="D51" s="48">
        <v>0</v>
      </c>
      <c r="E51" s="49"/>
    </row>
    <row r="52" spans="1:5" ht="15" customHeight="1" thickBot="1" x14ac:dyDescent="0.25">
      <c r="A52" s="47"/>
      <c r="B52" s="22" t="s">
        <v>39</v>
      </c>
      <c r="C52" s="50">
        <v>0</v>
      </c>
      <c r="D52" s="50">
        <v>0</v>
      </c>
      <c r="E52" s="49"/>
    </row>
    <row r="53" spans="1:5" ht="13.5" thickBot="1" x14ac:dyDescent="0.25">
      <c r="A53" s="8"/>
      <c r="B53" s="51" t="s">
        <v>40</v>
      </c>
      <c r="C53" s="34">
        <f>SUM(C49:C52)</f>
        <v>0</v>
      </c>
      <c r="D53" s="34">
        <f>SUM(D49:D52)</f>
        <v>-1525</v>
      </c>
      <c r="E53" s="7"/>
    </row>
    <row r="54" spans="1:5" ht="13.5" thickTop="1" x14ac:dyDescent="0.2">
      <c r="A54" s="8"/>
      <c r="B54" s="22"/>
      <c r="C54" s="52"/>
      <c r="D54" s="53"/>
      <c r="E54" s="7"/>
    </row>
    <row r="55" spans="1:5" x14ac:dyDescent="0.2">
      <c r="A55" s="8"/>
      <c r="B55" s="54" t="s">
        <v>41</v>
      </c>
      <c r="C55" s="41">
        <f>D53+C53</f>
        <v>-1525</v>
      </c>
      <c r="D55" s="18"/>
      <c r="E55" s="7"/>
    </row>
    <row r="56" spans="1:5" ht="12" customHeight="1" x14ac:dyDescent="0.2">
      <c r="A56" s="8"/>
      <c r="B56" s="9"/>
      <c r="C56" s="9"/>
      <c r="D56" s="9"/>
      <c r="E56" s="7"/>
    </row>
    <row r="57" spans="1:5" x14ac:dyDescent="0.2">
      <c r="A57" s="11"/>
      <c r="B57" s="12"/>
      <c r="C57" s="55" t="str">
        <f>IF(ROUND(C55,0)-ROUND(C44,0)&gt;=2,"Saldo bestemming ongelijk aan het resultaat.","")</f>
        <v/>
      </c>
      <c r="D57" s="12"/>
      <c r="E57" s="13"/>
    </row>
  </sheetData>
  <sheetProtection password="CCDD" sheet="1" objects="1" scenarios="1"/>
  <conditionalFormatting sqref="C34:E34 C44:E44">
    <cfRule type="expression" dxfId="0" priority="1" stopIfTrue="1">
      <formula>C34&lt;0</formula>
    </cfRule>
  </conditionalFormatting>
  <pageMargins left="0.55118110236220474" right="0.43307086614173229" top="0.59055118110236227" bottom="0.39370078740157483" header="0.51181102362204722" footer="0.51181102362204722"/>
  <pageSetup paperSize="9" scale="9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Totaal expl.</vt:lpstr>
      <vt:lpstr>'Totaal expl.'!Afdrukbereik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ingeborg</dc:creator>
  <cp:lastModifiedBy>ingeborg</cp:lastModifiedBy>
  <dcterms:created xsi:type="dcterms:W3CDTF">2018-12-13T14:59:32Z</dcterms:created>
  <dcterms:modified xsi:type="dcterms:W3CDTF">2018-12-13T15:00:19Z</dcterms:modified>
</cp:coreProperties>
</file>